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lme.co.uk\DFS01\FinancialOTCBookingFee\Notices - Fees and Changes\Oct 2025\Final Documentation\"/>
    </mc:Choice>
  </mc:AlternateContent>
  <xr:revisionPtr revIDLastSave="0" documentId="13_ncr:1_{EA8ABAB6-CE3B-46CA-8EB6-E4BCB829498F}" xr6:coauthVersionLast="47" xr6:coauthVersionMax="47" xr10:uidLastSave="{00000000-0000-0000-0000-000000000000}"/>
  <bookViews>
    <workbookView xWindow="-25650" yWindow="435" windowWidth="21585" windowHeight="12765" activeTab="1" xr2:uid="{40F4AC85-34AA-45BC-BF41-7DAFDF1FC618}"/>
  </bookViews>
  <sheets>
    <sheet name="Summary" sheetId="2" r:id="rId1"/>
    <sheet name="Reporting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E4" i="1"/>
  <c r="E5" i="1"/>
  <c r="E2" i="1"/>
  <c r="K36" i="2"/>
  <c r="K35" i="2"/>
  <c r="H36" i="2"/>
  <c r="H35" i="2"/>
  <c r="E36" i="2"/>
  <c r="E35" i="2"/>
  <c r="B36" i="2"/>
  <c r="B35" i="2"/>
  <c r="K12" i="2"/>
  <c r="K11" i="2"/>
  <c r="H12" i="2"/>
  <c r="H11" i="2"/>
  <c r="K21" i="2" l="1"/>
  <c r="K17" i="2"/>
  <c r="K16" i="2"/>
  <c r="K10" i="2"/>
  <c r="K9" i="2"/>
  <c r="K45" i="2"/>
  <c r="K41" i="2"/>
  <c r="K40" i="2"/>
  <c r="K34" i="2"/>
  <c r="K33" i="2"/>
  <c r="H45" i="2"/>
  <c r="H41" i="2"/>
  <c r="H40" i="2"/>
  <c r="H34" i="2"/>
  <c r="H33" i="2"/>
  <c r="E41" i="2"/>
  <c r="E40" i="2"/>
  <c r="E34" i="2"/>
  <c r="E33" i="2"/>
  <c r="B45" i="2"/>
  <c r="B41" i="2"/>
  <c r="B40" i="2"/>
  <c r="B42" i="2" s="1"/>
  <c r="B49" i="2" s="1"/>
  <c r="B34" i="2"/>
  <c r="B33" i="2"/>
  <c r="K37" i="2" l="1"/>
  <c r="K48" i="2" s="1"/>
  <c r="E42" i="2"/>
  <c r="E49" i="2" s="1"/>
  <c r="H37" i="2"/>
  <c r="H48" i="2" s="1"/>
  <c r="B37" i="2"/>
  <c r="B48" i="2" s="1"/>
  <c r="B50" i="2" s="1"/>
  <c r="B51" i="2" s="1"/>
  <c r="E37" i="2"/>
  <c r="E48" i="2" s="1"/>
  <c r="E50" i="2" s="1"/>
  <c r="E51" i="2" s="1"/>
  <c r="K13" i="2"/>
  <c r="K24" i="2" s="1"/>
  <c r="H42" i="2"/>
  <c r="H49" i="2" s="1"/>
  <c r="K18" i="2"/>
  <c r="K25" i="2" s="1"/>
  <c r="K42" i="2"/>
  <c r="K49" i="2" s="1"/>
  <c r="K50" i="2" l="1"/>
  <c r="K51" i="2" s="1"/>
  <c r="H50" i="2"/>
  <c r="H51" i="2" s="1"/>
  <c r="K26" i="2"/>
  <c r="K27" i="2" s="1"/>
  <c r="H21" i="2" l="1"/>
  <c r="H17" i="2"/>
  <c r="H16" i="2"/>
  <c r="H10" i="2"/>
  <c r="H9" i="2"/>
  <c r="H18" i="2" l="1"/>
  <c r="H25" i="2" s="1"/>
  <c r="H13" i="2"/>
  <c r="H24" i="2" s="1"/>
  <c r="H26" i="2" s="1"/>
  <c r="H27" i="2" s="1"/>
  <c r="B21" i="2"/>
  <c r="B17" i="2"/>
  <c r="B16" i="2"/>
  <c r="B12" i="2"/>
  <c r="B11" i="2"/>
  <c r="B10" i="2"/>
  <c r="B9" i="2"/>
  <c r="B18" i="2" l="1"/>
  <c r="B25" i="2" s="1"/>
  <c r="B13" i="2"/>
  <c r="B24" i="2" s="1"/>
  <c r="B26" i="2" l="1"/>
  <c r="B27" i="2" s="1"/>
  <c r="E21" i="2" l="1"/>
  <c r="E17" i="2"/>
  <c r="E16" i="2"/>
  <c r="E12" i="2"/>
  <c r="E11" i="2"/>
  <c r="E10" i="2"/>
  <c r="E9" i="2"/>
  <c r="E18" i="2" l="1"/>
  <c r="E25" i="2" s="1"/>
  <c r="E13" i="2"/>
  <c r="E24" i="2" s="1"/>
  <c r="E26" i="2" l="1"/>
  <c r="E27" i="2" s="1"/>
  <c r="E54" i="2" s="1"/>
</calcChain>
</file>

<file path=xl/sharedStrings.xml><?xml version="1.0" encoding="utf-8"?>
<sst xmlns="http://schemas.openxmlformats.org/spreadsheetml/2006/main" count="295" uniqueCount="38">
  <si>
    <t>Metal</t>
  </si>
  <si>
    <t>Trade category</t>
  </si>
  <si>
    <t>Total Tonnage</t>
  </si>
  <si>
    <t>AA</t>
  </si>
  <si>
    <t>Client contracts received</t>
  </si>
  <si>
    <t>Financial Swap</t>
  </si>
  <si>
    <t>Eligible Spreads - Financial</t>
  </si>
  <si>
    <t>OTC Bring-on</t>
  </si>
  <si>
    <t>Physical Forward</t>
  </si>
  <si>
    <t>Eligible Spreads - Physical</t>
  </si>
  <si>
    <t>Physical Spot</t>
  </si>
  <si>
    <t>AH</t>
  </si>
  <si>
    <t>CA</t>
  </si>
  <si>
    <t>NA</t>
  </si>
  <si>
    <t>NI</t>
  </si>
  <si>
    <t>PB</t>
  </si>
  <si>
    <t>SN</t>
  </si>
  <si>
    <t>ZS</t>
  </si>
  <si>
    <t>Trade Category</t>
  </si>
  <si>
    <t>Tonnage</t>
  </si>
  <si>
    <t>Total Outright</t>
  </si>
  <si>
    <t>Total Eligible Spreads</t>
  </si>
  <si>
    <t>Non-Lookalike Outright</t>
  </si>
  <si>
    <t>Non-Lookalike Eligible Spreads</t>
  </si>
  <si>
    <t>Available offsets</t>
  </si>
  <si>
    <t>Total</t>
  </si>
  <si>
    <t>Waived</t>
  </si>
  <si>
    <t>Net by category</t>
  </si>
  <si>
    <t>Offsets</t>
  </si>
  <si>
    <t>Total $</t>
  </si>
  <si>
    <t>Current Financial OTC Booking Fee</t>
  </si>
  <si>
    <t>Chargeable Tonnage</t>
  </si>
  <si>
    <t>offset Tonnage</t>
  </si>
  <si>
    <t>Chargeable tonnage</t>
  </si>
  <si>
    <t>Net chargeable tonnage</t>
  </si>
  <si>
    <t>Indicative Total</t>
  </si>
  <si>
    <t>Total numbers detailed on this sheet are indicative. The LME will confirm fees owed under the Financial OTC Booking Fee Policy by invoice.</t>
  </si>
  <si>
    <t>Non-LME Lookalike Tonnage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</si>
</sst>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$-409]#,##0.00"/>
    <numFmt numFmtId="165" formatCode="_-[$$-409]* #,##0.00_ ;_-[$$-409]* \-#,##0.00\ ;_-[$$-409]* &quot;-&quot;??_ ;_-@_ "/>
    <numFmt numFmtId="166" formatCode="[$$-409]#,##0"/>
    <numFmt numFmtId="167" formatCode="[$$-1009]#,##0.00"/>
    <numFmt numFmtId="168" formatCode="_-* #,##0_-;\-* #,##0_-;_-* &quot;-&quot;??_-;_-@_-"/>
  </numFmts>
  <fonts count="7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0.249977111117893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</fills>
  <borders count="2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67955565050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4" tint="0.39997558519241921"/>
      </bottom>
      <diagonal/>
    </border>
    <border>
      <left style="thin">
        <color theme="0" tint="-0.14996795556505021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/>
      <diagonal/>
    </border>
    <border>
      <left/>
      <right style="thin">
        <color theme="4" tint="0.39997558519241921"/>
      </right>
      <top style="double">
        <color theme="4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theme="4" tint="0.399975585192419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4" tint="0.39997558519241921"/>
      </top>
      <bottom style="thick">
        <color theme="1"/>
      </bottom>
      <diagonal/>
    </border>
    <border>
      <left style="thin">
        <color theme="0" tint="-0.14996795556505021"/>
      </left>
      <right/>
      <top style="thin">
        <color theme="4" tint="0.39997558519241921"/>
      </top>
      <bottom style="thick">
        <color theme="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4" tint="0.39997558519241921"/>
      </top>
      <bottom style="thick">
        <color theme="1"/>
      </bottom>
      <diagonal/>
    </border>
    <border>
      <left style="thin">
        <color theme="6" tint="0.39994506668294322"/>
      </left>
      <right/>
      <top style="thin">
        <color theme="6" tint="0.39997558519241921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7558519241921"/>
      </top>
      <bottom style="thin">
        <color theme="6" tint="0.39994506668294322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theme="0" tint="-0.14996795556505021"/>
      </left>
      <right/>
      <top style="thin">
        <color theme="4" tint="0.39997558519241921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Border="1"/>
    <xf numFmtId="0" fontId="0" fillId="3" borderId="3" xfId="0" applyFill="1" applyBorder="1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0" borderId="12" xfId="0" applyBorder="1"/>
    <xf numFmtId="0" fontId="0" fillId="3" borderId="13" xfId="0" applyFill="1" applyBorder="1"/>
    <xf numFmtId="0" fontId="0" fillId="0" borderId="13" xfId="0" applyBorder="1"/>
    <xf numFmtId="0" fontId="0" fillId="0" borderId="15" xfId="0" applyBorder="1"/>
    <xf numFmtId="167" fontId="0" fillId="0" borderId="0" xfId="0" applyNumberFormat="1"/>
    <xf numFmtId="168" fontId="0" fillId="3" borderId="1" xfId="1" applyNumberFormat="1" applyFont="1" applyFill="1" applyBorder="1"/>
    <xf numFmtId="168" fontId="0" fillId="4" borderId="2" xfId="1" applyNumberFormat="1" applyFont="1" applyFill="1" applyBorder="1"/>
    <xf numFmtId="168" fontId="0" fillId="0" borderId="1" xfId="1" applyNumberFormat="1" applyFont="1" applyBorder="1"/>
    <xf numFmtId="168" fontId="0" fillId="3" borderId="13" xfId="1" applyNumberFormat="1" applyFont="1" applyFill="1" applyBorder="1"/>
    <xf numFmtId="168" fontId="0" fillId="4" borderId="20" xfId="1" applyNumberFormat="1" applyFont="1" applyFill="1" applyBorder="1"/>
    <xf numFmtId="168" fontId="0" fillId="0" borderId="4" xfId="1" applyNumberFormat="1" applyFont="1" applyBorder="1"/>
    <xf numFmtId="168" fontId="0" fillId="4" borderId="5" xfId="1" applyNumberFormat="1" applyFont="1" applyFill="1" applyBorder="1"/>
    <xf numFmtId="168" fontId="0" fillId="3" borderId="2" xfId="1" applyNumberFormat="1" applyFont="1" applyFill="1" applyBorder="1"/>
    <xf numFmtId="168" fontId="0" fillId="0" borderId="2" xfId="1" applyNumberFormat="1" applyFont="1" applyBorder="1"/>
    <xf numFmtId="168" fontId="0" fillId="0" borderId="13" xfId="1" applyNumberFormat="1" applyFont="1" applyBorder="1"/>
    <xf numFmtId="168" fontId="0" fillId="4" borderId="14" xfId="1" applyNumberFormat="1" applyFont="1" applyFill="1" applyBorder="1"/>
    <xf numFmtId="168" fontId="0" fillId="3" borderId="4" xfId="1" applyNumberFormat="1" applyFont="1" applyFill="1" applyBorder="1"/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" fillId="2" borderId="6" xfId="0" applyFont="1" applyFill="1" applyBorder="1" applyProtection="1">
      <protection hidden="1"/>
    </xf>
    <xf numFmtId="0" fontId="1" fillId="2" borderId="11" xfId="0" applyFont="1" applyFill="1" applyBorder="1" applyAlignment="1" applyProtection="1">
      <alignment horizontal="right"/>
      <protection hidden="1"/>
    </xf>
    <xf numFmtId="0" fontId="1" fillId="7" borderId="9" xfId="0" applyFont="1" applyFill="1" applyBorder="1" applyProtection="1">
      <protection hidden="1"/>
    </xf>
    <xf numFmtId="0" fontId="1" fillId="7" borderId="10" xfId="0" applyFon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3" fontId="0" fillId="3" borderId="11" xfId="0" applyNumberFormat="1" applyFill="1" applyBorder="1" applyAlignment="1" applyProtection="1">
      <alignment horizontal="right"/>
      <protection hidden="1"/>
    </xf>
    <xf numFmtId="0" fontId="0" fillId="6" borderId="9" xfId="0" applyFill="1" applyBorder="1" applyProtection="1">
      <protection hidden="1"/>
    </xf>
    <xf numFmtId="3" fontId="0" fillId="6" borderId="10" xfId="0" applyNumberFormat="1" applyFill="1" applyBorder="1" applyAlignment="1" applyProtection="1">
      <alignment horizontal="right"/>
      <protection hidden="1"/>
    </xf>
    <xf numFmtId="0" fontId="0" fillId="0" borderId="6" xfId="0" applyBorder="1" applyProtection="1">
      <protection hidden="1"/>
    </xf>
    <xf numFmtId="0" fontId="0" fillId="0" borderId="11" xfId="0" applyBorder="1" applyAlignment="1" applyProtection="1">
      <alignment horizontal="right"/>
      <protection hidden="1"/>
    </xf>
    <xf numFmtId="3" fontId="0" fillId="0" borderId="10" xfId="0" applyNumberFormat="1" applyBorder="1" applyAlignment="1" applyProtection="1">
      <alignment horizontal="right"/>
      <protection hidden="1"/>
    </xf>
    <xf numFmtId="3" fontId="0" fillId="0" borderId="11" xfId="0" applyNumberFormat="1" applyBorder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0" fontId="4" fillId="5" borderId="0" xfId="0" applyFont="1" applyFill="1" applyProtection="1">
      <protection hidden="1"/>
    </xf>
    <xf numFmtId="3" fontId="4" fillId="5" borderId="0" xfId="0" applyNumberFormat="1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0" fillId="3" borderId="11" xfId="0" applyFill="1" applyBorder="1" applyAlignment="1" applyProtection="1">
      <alignment horizontal="right"/>
      <protection hidden="1"/>
    </xf>
    <xf numFmtId="0" fontId="0" fillId="0" borderId="16" xfId="0" applyBorder="1" applyProtection="1">
      <protection hidden="1"/>
    </xf>
    <xf numFmtId="3" fontId="0" fillId="0" borderId="17" xfId="0" applyNumberFormat="1" applyBorder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3" fontId="4" fillId="0" borderId="0" xfId="0" applyNumberFormat="1" applyFont="1" applyAlignment="1" applyProtection="1">
      <alignment horizontal="right"/>
      <protection hidden="1"/>
    </xf>
    <xf numFmtId="0" fontId="3" fillId="0" borderId="7" xfId="0" applyFont="1" applyBorder="1" applyProtection="1">
      <protection hidden="1"/>
    </xf>
    <xf numFmtId="164" fontId="3" fillId="0" borderId="8" xfId="0" applyNumberFormat="1" applyFont="1" applyBorder="1" applyAlignment="1" applyProtection="1">
      <alignment horizontal="right"/>
      <protection hidden="1"/>
    </xf>
    <xf numFmtId="0" fontId="3" fillId="0" borderId="18" xfId="0" applyFont="1" applyBorder="1" applyProtection="1">
      <protection hidden="1"/>
    </xf>
    <xf numFmtId="166" fontId="3" fillId="0" borderId="19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right" wrapText="1"/>
      <protection hidden="1"/>
    </xf>
    <xf numFmtId="165" fontId="0" fillId="0" borderId="0" xfId="0" applyNumberFormat="1" applyProtection="1">
      <protection hidden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85725</xdr:rowOff>
    </xdr:from>
    <xdr:to>
      <xdr:col>0</xdr:col>
      <xdr:colOff>1799135</xdr:colOff>
      <xdr:row>4</xdr:row>
      <xdr:rowOff>85725</xdr:rowOff>
    </xdr:to>
    <xdr:pic>
      <xdr:nvPicPr>
        <xdr:cNvPr id="2" name="Picture 1" descr="LME">
          <a:extLst>
            <a:ext uri="{FF2B5EF4-FFF2-40B4-BE49-F238E27FC236}">
              <a16:creationId xmlns:a16="http://schemas.microsoft.com/office/drawing/2014/main" id="{0ED2073B-0A2E-417B-88D3-3F211D226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5725"/>
          <a:ext cx="1675311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38907-0A0D-4EC8-A33F-27F0A9617EF3}">
  <dimension ref="A6:N57"/>
  <sheetViews>
    <sheetView showGridLines="0" topLeftCell="A20" workbookViewId="0">
      <selection activeCell="B33" sqref="B33"/>
    </sheetView>
  </sheetViews>
  <sheetFormatPr defaultRowHeight="14.25"/>
  <cols>
    <col min="1" max="1" width="25.5" style="28" customWidth="1"/>
    <col min="2" max="2" width="19" style="28" customWidth="1"/>
    <col min="3" max="3" width="9" style="28"/>
    <col min="4" max="4" width="26.125" style="28" customWidth="1"/>
    <col min="5" max="5" width="14.125" style="28" customWidth="1"/>
    <col min="6" max="6" width="9" style="28"/>
    <col min="7" max="7" width="25.875" style="28" customWidth="1"/>
    <col min="8" max="8" width="14.25" style="28" customWidth="1"/>
    <col min="9" max="9" width="11.125" style="28" customWidth="1"/>
    <col min="10" max="10" width="25.75" style="28" customWidth="1"/>
    <col min="11" max="11" width="15.25" style="28" customWidth="1"/>
    <col min="12" max="12" width="9" style="28"/>
    <col min="13" max="13" width="26" style="28" customWidth="1"/>
    <col min="14" max="14" width="13.625" style="28" customWidth="1"/>
    <col min="15" max="16384" width="9" style="28"/>
  </cols>
  <sheetData>
    <row r="6" spans="1:14" ht="15">
      <c r="A6" s="26" t="s">
        <v>3</v>
      </c>
      <c r="B6" s="26"/>
      <c r="C6" s="27"/>
      <c r="D6" s="26" t="s">
        <v>11</v>
      </c>
      <c r="E6" s="26"/>
      <c r="F6" s="27"/>
      <c r="G6" s="26" t="s">
        <v>12</v>
      </c>
      <c r="H6" s="26"/>
      <c r="I6" s="27"/>
      <c r="J6" s="26" t="s">
        <v>17</v>
      </c>
      <c r="L6" s="27"/>
      <c r="M6" s="27"/>
      <c r="N6" s="27"/>
    </row>
    <row r="8" spans="1:14" ht="15">
      <c r="A8" s="29" t="s">
        <v>18</v>
      </c>
      <c r="B8" s="30" t="s">
        <v>19</v>
      </c>
      <c r="D8" s="31" t="s">
        <v>18</v>
      </c>
      <c r="E8" s="32" t="s">
        <v>19</v>
      </c>
      <c r="G8" s="29" t="s">
        <v>18</v>
      </c>
      <c r="H8" s="30" t="s">
        <v>19</v>
      </c>
      <c r="J8" s="31" t="s">
        <v>18</v>
      </c>
      <c r="K8" s="32" t="s">
        <v>19</v>
      </c>
    </row>
    <row r="9" spans="1:14">
      <c r="A9" s="33" t="s">
        <v>20</v>
      </c>
      <c r="B9" s="34">
        <f>SUM(Reporting!C3,Reporting!C6)</f>
        <v>0</v>
      </c>
      <c r="D9" s="35" t="s">
        <v>20</v>
      </c>
      <c r="E9" s="36">
        <f>SUM(Reporting!C10,Reporting!C13)</f>
        <v>0</v>
      </c>
      <c r="G9" s="33" t="s">
        <v>20</v>
      </c>
      <c r="H9" s="34">
        <f>SUM(Reporting!C17,Reporting!C20)</f>
        <v>0</v>
      </c>
      <c r="J9" s="35" t="s">
        <v>20</v>
      </c>
      <c r="K9" s="36">
        <f>SUM(Reporting!C52,Reporting!C55)</f>
        <v>0</v>
      </c>
    </row>
    <row r="10" spans="1:14">
      <c r="A10" s="37" t="s">
        <v>21</v>
      </c>
      <c r="B10" s="38">
        <f>SUM(Reporting!C4,Reporting!C7)</f>
        <v>0</v>
      </c>
      <c r="D10" s="28" t="s">
        <v>21</v>
      </c>
      <c r="E10" s="39">
        <f>SUM(Reporting!C11,Reporting!C14)</f>
        <v>0</v>
      </c>
      <c r="G10" s="37" t="s">
        <v>21</v>
      </c>
      <c r="H10" s="40">
        <f>SUM(Reporting!C18,Reporting!C21)</f>
        <v>0</v>
      </c>
      <c r="J10" s="28" t="s">
        <v>21</v>
      </c>
      <c r="K10" s="39">
        <f>SUM(Reporting!C53,Reporting!C56)</f>
        <v>0</v>
      </c>
    </row>
    <row r="11" spans="1:14">
      <c r="A11" s="33" t="s">
        <v>22</v>
      </c>
      <c r="B11" s="34">
        <f>SUM(Reporting!D3,Reporting!D6)</f>
        <v>0</v>
      </c>
      <c r="D11" s="35" t="s">
        <v>22</v>
      </c>
      <c r="E11" s="36">
        <f>SUM(Reporting!D10,Reporting!D13)</f>
        <v>0</v>
      </c>
      <c r="G11" s="33" t="s">
        <v>22</v>
      </c>
      <c r="H11" s="34">
        <f>SUM(Reporting!D17,Reporting!D20)</f>
        <v>0</v>
      </c>
      <c r="J11" s="35" t="s">
        <v>22</v>
      </c>
      <c r="K11" s="36">
        <f>SUM(Reporting!D52,Reporting!D55)</f>
        <v>0</v>
      </c>
    </row>
    <row r="12" spans="1:14">
      <c r="A12" s="37" t="s">
        <v>23</v>
      </c>
      <c r="B12" s="40">
        <f>SUM(Reporting!D4,Reporting!D7)</f>
        <v>0</v>
      </c>
      <c r="D12" s="28" t="s">
        <v>23</v>
      </c>
      <c r="E12" s="39">
        <f>SUM(Reporting!D11,Reporting!D14)</f>
        <v>0</v>
      </c>
      <c r="G12" s="37" t="s">
        <v>23</v>
      </c>
      <c r="H12" s="40">
        <f>SUM(Reporting!D18,Reporting!D21)</f>
        <v>0</v>
      </c>
      <c r="J12" s="28" t="s">
        <v>23</v>
      </c>
      <c r="K12" s="41">
        <f>SUM(Reporting!D53,Reporting!D56)</f>
        <v>0</v>
      </c>
    </row>
    <row r="13" spans="1:14" ht="15">
      <c r="A13" s="42" t="s">
        <v>31</v>
      </c>
      <c r="B13" s="43">
        <f>(B9+(B10/2))-((B11/2)+(B12/4))</f>
        <v>0</v>
      </c>
      <c r="D13" s="42" t="s">
        <v>31</v>
      </c>
      <c r="E13" s="43">
        <f>(E9+(E10/2))-((E11/2)+(E12/4))</f>
        <v>0</v>
      </c>
      <c r="G13" s="42" t="s">
        <v>31</v>
      </c>
      <c r="H13" s="43">
        <f>(H9+(H10/2))-((H11/2)+(H12/4))</f>
        <v>0</v>
      </c>
      <c r="J13" s="42" t="s">
        <v>31</v>
      </c>
      <c r="K13" s="43">
        <f>(K9+(K10/2))-((K11/2)+(K12/4))</f>
        <v>0</v>
      </c>
    </row>
    <row r="14" spans="1:14">
      <c r="B14" s="44"/>
      <c r="E14" s="44"/>
      <c r="H14" s="44"/>
      <c r="K14" s="44"/>
    </row>
    <row r="15" spans="1:14" ht="15">
      <c r="A15" s="29" t="s">
        <v>24</v>
      </c>
      <c r="B15" s="30" t="s">
        <v>32</v>
      </c>
      <c r="D15" s="31" t="s">
        <v>24</v>
      </c>
      <c r="E15" s="32" t="s">
        <v>32</v>
      </c>
      <c r="G15" s="29" t="s">
        <v>24</v>
      </c>
      <c r="H15" s="30" t="s">
        <v>32</v>
      </c>
      <c r="J15" s="31" t="s">
        <v>24</v>
      </c>
      <c r="K15" s="32" t="s">
        <v>32</v>
      </c>
    </row>
    <row r="16" spans="1:14">
      <c r="A16" s="33" t="s">
        <v>7</v>
      </c>
      <c r="B16" s="45">
        <f>Reporting!C5/2</f>
        <v>0</v>
      </c>
      <c r="D16" s="35" t="s">
        <v>7</v>
      </c>
      <c r="E16" s="36">
        <f>Reporting!C12/2</f>
        <v>0</v>
      </c>
      <c r="G16" s="33" t="s">
        <v>7</v>
      </c>
      <c r="H16" s="45">
        <f>Reporting!C19/2</f>
        <v>0</v>
      </c>
      <c r="J16" s="35" t="s">
        <v>7</v>
      </c>
      <c r="K16" s="36">
        <f>Reporting!C54/2</f>
        <v>0</v>
      </c>
    </row>
    <row r="17" spans="1:12">
      <c r="A17" s="37" t="s">
        <v>4</v>
      </c>
      <c r="B17" s="38">
        <f>Reporting!C2/2</f>
        <v>0</v>
      </c>
      <c r="D17" s="46" t="s">
        <v>4</v>
      </c>
      <c r="E17" s="47">
        <f>Reporting!C9/2</f>
        <v>0</v>
      </c>
      <c r="G17" s="37" t="s">
        <v>4</v>
      </c>
      <c r="H17" s="38">
        <f>Reporting!C16/2</f>
        <v>0</v>
      </c>
      <c r="J17" s="46" t="s">
        <v>4</v>
      </c>
      <c r="K17" s="47">
        <f>Reporting!C51/2</f>
        <v>0</v>
      </c>
    </row>
    <row r="18" spans="1:12" ht="15">
      <c r="A18" s="48" t="s">
        <v>25</v>
      </c>
      <c r="B18" s="49">
        <f>SUM(B16:B17)</f>
        <v>0</v>
      </c>
      <c r="D18" s="48" t="s">
        <v>25</v>
      </c>
      <c r="E18" s="49">
        <f>SUM(E16:E17)</f>
        <v>0</v>
      </c>
      <c r="G18" s="48" t="s">
        <v>25</v>
      </c>
      <c r="H18" s="49">
        <f>SUM(H16:H17)</f>
        <v>0</v>
      </c>
      <c r="J18" s="48" t="s">
        <v>25</v>
      </c>
      <c r="K18" s="49">
        <f>SUM(K16:K17)</f>
        <v>0</v>
      </c>
    </row>
    <row r="19" spans="1:12">
      <c r="B19" s="41"/>
      <c r="E19" s="41"/>
      <c r="H19" s="41"/>
      <c r="K19" s="41"/>
    </row>
    <row r="20" spans="1:12" ht="15">
      <c r="A20" s="29" t="s">
        <v>26</v>
      </c>
      <c r="B20" s="30" t="s">
        <v>19</v>
      </c>
      <c r="D20" s="31" t="s">
        <v>26</v>
      </c>
      <c r="E20" s="32" t="s">
        <v>19</v>
      </c>
      <c r="G20" s="29" t="s">
        <v>26</v>
      </c>
      <c r="H20" s="30" t="s">
        <v>19</v>
      </c>
      <c r="J20" s="31" t="s">
        <v>26</v>
      </c>
      <c r="K20" s="32" t="s">
        <v>19</v>
      </c>
    </row>
    <row r="21" spans="1:12">
      <c r="A21" s="33" t="s">
        <v>10</v>
      </c>
      <c r="B21" s="34">
        <f>Reporting!C8</f>
        <v>0</v>
      </c>
      <c r="D21" s="35" t="s">
        <v>10</v>
      </c>
      <c r="E21" s="36">
        <f>Reporting!C15</f>
        <v>0</v>
      </c>
      <c r="G21" s="33" t="s">
        <v>10</v>
      </c>
      <c r="H21" s="34">
        <f>Reporting!C22</f>
        <v>0</v>
      </c>
      <c r="J21" s="35" t="s">
        <v>10</v>
      </c>
      <c r="K21" s="36">
        <f>Reporting!C57</f>
        <v>0</v>
      </c>
    </row>
    <row r="22" spans="1:12">
      <c r="B22" s="44"/>
      <c r="E22" s="44"/>
      <c r="H22" s="44"/>
      <c r="K22" s="44"/>
    </row>
    <row r="23" spans="1:12" ht="15">
      <c r="A23" s="29" t="s">
        <v>27</v>
      </c>
      <c r="B23" s="30" t="s">
        <v>19</v>
      </c>
      <c r="D23" s="31" t="s">
        <v>27</v>
      </c>
      <c r="E23" s="32" t="s">
        <v>19</v>
      </c>
      <c r="G23" s="29" t="s">
        <v>27</v>
      </c>
      <c r="H23" s="30" t="s">
        <v>19</v>
      </c>
      <c r="J23" s="31" t="s">
        <v>27</v>
      </c>
      <c r="K23" s="32" t="s">
        <v>19</v>
      </c>
    </row>
    <row r="24" spans="1:12">
      <c r="A24" s="33" t="s">
        <v>33</v>
      </c>
      <c r="B24" s="45">
        <f>B13</f>
        <v>0</v>
      </c>
      <c r="D24" s="35" t="s">
        <v>33</v>
      </c>
      <c r="E24" s="36">
        <f>E13</f>
        <v>0</v>
      </c>
      <c r="G24" s="33" t="s">
        <v>33</v>
      </c>
      <c r="H24" s="45">
        <f>H13</f>
        <v>0</v>
      </c>
      <c r="J24" s="35" t="s">
        <v>33</v>
      </c>
      <c r="K24" s="36">
        <f>K13</f>
        <v>0</v>
      </c>
    </row>
    <row r="25" spans="1:12">
      <c r="A25" s="37" t="s">
        <v>28</v>
      </c>
      <c r="B25" s="38">
        <f>B18</f>
        <v>0</v>
      </c>
      <c r="D25" s="46" t="s">
        <v>28</v>
      </c>
      <c r="E25" s="47">
        <f>E18</f>
        <v>0</v>
      </c>
      <c r="G25" s="37" t="s">
        <v>28</v>
      </c>
      <c r="H25" s="47">
        <f>H18</f>
        <v>0</v>
      </c>
      <c r="J25" s="46" t="s">
        <v>28</v>
      </c>
      <c r="K25" s="47">
        <f>K18</f>
        <v>0</v>
      </c>
    </row>
    <row r="26" spans="1:12" ht="15.75" thickBot="1">
      <c r="A26" s="48" t="s">
        <v>34</v>
      </c>
      <c r="B26" s="49">
        <f>MAX(0,(B24-B25))</f>
        <v>0</v>
      </c>
      <c r="D26" s="48" t="s">
        <v>34</v>
      </c>
      <c r="E26" s="49">
        <f>MAX(0,(E24-E25))</f>
        <v>0</v>
      </c>
      <c r="G26" s="48" t="s">
        <v>34</v>
      </c>
      <c r="H26" s="49">
        <f>MAX(0,(H24-H25))</f>
        <v>0</v>
      </c>
      <c r="J26" s="48" t="s">
        <v>34</v>
      </c>
      <c r="K26" s="49">
        <f>MAX(0,(K24-K25))</f>
        <v>0</v>
      </c>
    </row>
    <row r="27" spans="1:12" ht="15" thickTop="1">
      <c r="A27" s="50" t="s">
        <v>29</v>
      </c>
      <c r="B27" s="51">
        <f>B26/20*$B$57</f>
        <v>0</v>
      </c>
      <c r="D27" s="50" t="s">
        <v>29</v>
      </c>
      <c r="E27" s="51">
        <f>E26/25*$B$57</f>
        <v>0</v>
      </c>
      <c r="G27" s="50" t="s">
        <v>29</v>
      </c>
      <c r="H27" s="51">
        <f>H26/25*$B$57</f>
        <v>0</v>
      </c>
      <c r="J27" s="50" t="s">
        <v>29</v>
      </c>
      <c r="K27" s="51">
        <f>K26/25*$B$57</f>
        <v>0</v>
      </c>
    </row>
    <row r="28" spans="1:12">
      <c r="E28" s="44"/>
    </row>
    <row r="30" spans="1:12" ht="15">
      <c r="A30" s="26" t="s">
        <v>13</v>
      </c>
      <c r="B30" s="26"/>
      <c r="C30" s="26"/>
      <c r="D30" s="26" t="s">
        <v>14</v>
      </c>
      <c r="E30" s="26"/>
      <c r="F30" s="26"/>
      <c r="G30" s="26" t="s">
        <v>15</v>
      </c>
      <c r="H30" s="26"/>
      <c r="I30" s="26"/>
      <c r="J30" s="26" t="s">
        <v>16</v>
      </c>
      <c r="K30" s="26"/>
      <c r="L30" s="26"/>
    </row>
    <row r="32" spans="1:12" ht="15">
      <c r="A32" s="31" t="s">
        <v>18</v>
      </c>
      <c r="B32" s="32" t="s">
        <v>19</v>
      </c>
      <c r="D32" s="29" t="s">
        <v>18</v>
      </c>
      <c r="E32" s="30" t="s">
        <v>19</v>
      </c>
      <c r="G32" s="31" t="s">
        <v>18</v>
      </c>
      <c r="H32" s="32" t="s">
        <v>19</v>
      </c>
      <c r="J32" s="29" t="s">
        <v>18</v>
      </c>
      <c r="K32" s="30" t="s">
        <v>19</v>
      </c>
    </row>
    <row r="33" spans="1:11">
      <c r="A33" s="35" t="s">
        <v>20</v>
      </c>
      <c r="B33" s="36">
        <f>SUM(Reporting!C24,Reporting!C27)</f>
        <v>0</v>
      </c>
      <c r="D33" s="33" t="s">
        <v>20</v>
      </c>
      <c r="E33" s="34">
        <f>SUM(Reporting!C31,Reporting!C34)</f>
        <v>0</v>
      </c>
      <c r="G33" s="35" t="s">
        <v>20</v>
      </c>
      <c r="H33" s="36">
        <f>SUM(Reporting!C38,Reporting!C41)</f>
        <v>0</v>
      </c>
      <c r="J33" s="33" t="s">
        <v>20</v>
      </c>
      <c r="K33" s="34">
        <f>SUM(Reporting!C45,Reporting!C48)</f>
        <v>0</v>
      </c>
    </row>
    <row r="34" spans="1:11">
      <c r="A34" s="28" t="s">
        <v>21</v>
      </c>
      <c r="B34" s="41">
        <f>SUM(Reporting!C25,Reporting!C28)</f>
        <v>0</v>
      </c>
      <c r="D34" s="37" t="s">
        <v>21</v>
      </c>
      <c r="E34" s="40">
        <f>SUM(Reporting!C32,Reporting!C35)</f>
        <v>0</v>
      </c>
      <c r="G34" s="28" t="s">
        <v>21</v>
      </c>
      <c r="H34" s="41">
        <f>SUM(Reporting!C39,Reporting!C42)</f>
        <v>0</v>
      </c>
      <c r="J34" s="37" t="s">
        <v>21</v>
      </c>
      <c r="K34" s="40">
        <f>SUM(Reporting!C46,Reporting!C49)</f>
        <v>0</v>
      </c>
    </row>
    <row r="35" spans="1:11">
      <c r="A35" s="35" t="s">
        <v>22</v>
      </c>
      <c r="B35" s="36">
        <f>SUM(Reporting!D24,Reporting!D27)</f>
        <v>0</v>
      </c>
      <c r="D35" s="33" t="s">
        <v>22</v>
      </c>
      <c r="E35" s="34">
        <f>SUM(Reporting!D31,Reporting!D34)</f>
        <v>0</v>
      </c>
      <c r="G35" s="35" t="s">
        <v>22</v>
      </c>
      <c r="H35" s="36">
        <f>SUM(Reporting!D38,Reporting!D41)</f>
        <v>0</v>
      </c>
      <c r="J35" s="33" t="s">
        <v>22</v>
      </c>
      <c r="K35" s="34">
        <f>SUM(Reporting!D45,Reporting!D48)</f>
        <v>0</v>
      </c>
    </row>
    <row r="36" spans="1:11">
      <c r="A36" s="28" t="s">
        <v>23</v>
      </c>
      <c r="B36" s="41">
        <f>SUM(Reporting!D25,Reporting!D28)</f>
        <v>0</v>
      </c>
      <c r="D36" s="37" t="s">
        <v>23</v>
      </c>
      <c r="E36" s="40">
        <f>SUM(Reporting!D32,Reporting!D35)</f>
        <v>0</v>
      </c>
      <c r="G36" s="28" t="s">
        <v>23</v>
      </c>
      <c r="H36" s="41">
        <f>SUM(Reporting!D39,Reporting!D42)</f>
        <v>0</v>
      </c>
      <c r="J36" s="37" t="s">
        <v>23</v>
      </c>
      <c r="K36" s="40">
        <f>SUM(Reporting!D46,Reporting!D49)</f>
        <v>0</v>
      </c>
    </row>
    <row r="37" spans="1:11" ht="15">
      <c r="A37" s="42" t="s">
        <v>31</v>
      </c>
      <c r="B37" s="43">
        <f>(B33+(B34/2))-((B35/2)+(B36/4))</f>
        <v>0</v>
      </c>
      <c r="D37" s="42" t="s">
        <v>31</v>
      </c>
      <c r="E37" s="43">
        <f>(E33+(E34/2))-((E35/2)+(E36/4))</f>
        <v>0</v>
      </c>
      <c r="G37" s="42" t="s">
        <v>31</v>
      </c>
      <c r="H37" s="43">
        <f>(H33+(H34/2))-((H35/2)+(H36/4))</f>
        <v>0</v>
      </c>
      <c r="J37" s="42" t="s">
        <v>31</v>
      </c>
      <c r="K37" s="43">
        <f>(K33+(K34/2))-((K35/2)+(K36/4))</f>
        <v>0</v>
      </c>
    </row>
    <row r="38" spans="1:11">
      <c r="B38" s="44"/>
      <c r="E38" s="44"/>
      <c r="H38" s="44"/>
      <c r="K38" s="44"/>
    </row>
    <row r="39" spans="1:11" ht="15">
      <c r="A39" s="31" t="s">
        <v>24</v>
      </c>
      <c r="B39" s="32" t="s">
        <v>32</v>
      </c>
      <c r="D39" s="29" t="s">
        <v>24</v>
      </c>
      <c r="E39" s="30" t="s">
        <v>32</v>
      </c>
      <c r="G39" s="31" t="s">
        <v>24</v>
      </c>
      <c r="H39" s="32" t="s">
        <v>32</v>
      </c>
      <c r="J39" s="29" t="s">
        <v>24</v>
      </c>
      <c r="K39" s="30" t="s">
        <v>32</v>
      </c>
    </row>
    <row r="40" spans="1:11">
      <c r="A40" s="35" t="s">
        <v>7</v>
      </c>
      <c r="B40" s="36">
        <f>Reporting!C26/2</f>
        <v>0</v>
      </c>
      <c r="D40" s="33" t="s">
        <v>7</v>
      </c>
      <c r="E40" s="45">
        <f>Reporting!C33/2</f>
        <v>0</v>
      </c>
      <c r="G40" s="35" t="s">
        <v>7</v>
      </c>
      <c r="H40" s="36">
        <f>Reporting!C40/2</f>
        <v>0</v>
      </c>
      <c r="J40" s="33" t="s">
        <v>7</v>
      </c>
      <c r="K40" s="45">
        <f>Reporting!C47/2</f>
        <v>0</v>
      </c>
    </row>
    <row r="41" spans="1:11">
      <c r="A41" s="46" t="s">
        <v>4</v>
      </c>
      <c r="B41" s="47">
        <f>Reporting!C23/2</f>
        <v>0</v>
      </c>
      <c r="D41" s="37" t="s">
        <v>4</v>
      </c>
      <c r="E41" s="38">
        <f>Reporting!C30/2</f>
        <v>0</v>
      </c>
      <c r="G41" s="46" t="s">
        <v>4</v>
      </c>
      <c r="H41" s="47">
        <f>Reporting!C37/2</f>
        <v>0</v>
      </c>
      <c r="J41" s="37" t="s">
        <v>4</v>
      </c>
      <c r="K41" s="38">
        <f>Reporting!C44/2</f>
        <v>0</v>
      </c>
    </row>
    <row r="42" spans="1:11" ht="15">
      <c r="A42" s="48" t="s">
        <v>25</v>
      </c>
      <c r="B42" s="49">
        <f>SUM(B40:B41)</f>
        <v>0</v>
      </c>
      <c r="D42" s="48" t="s">
        <v>25</v>
      </c>
      <c r="E42" s="49">
        <f>SUM(E40:E41)</f>
        <v>0</v>
      </c>
      <c r="G42" s="48" t="s">
        <v>25</v>
      </c>
      <c r="H42" s="49">
        <f>SUM(H40:H41)</f>
        <v>0</v>
      </c>
      <c r="J42" s="48" t="s">
        <v>25</v>
      </c>
      <c r="K42" s="49">
        <f>SUM(K40:K41)</f>
        <v>0</v>
      </c>
    </row>
    <row r="43" spans="1:11">
      <c r="B43" s="41"/>
      <c r="E43" s="41"/>
      <c r="H43" s="41"/>
      <c r="K43" s="41"/>
    </row>
    <row r="44" spans="1:11" ht="15">
      <c r="A44" s="31" t="s">
        <v>26</v>
      </c>
      <c r="B44" s="32" t="s">
        <v>19</v>
      </c>
      <c r="D44" s="29" t="s">
        <v>26</v>
      </c>
      <c r="E44" s="30" t="s">
        <v>19</v>
      </c>
      <c r="G44" s="31" t="s">
        <v>26</v>
      </c>
      <c r="H44" s="32" t="s">
        <v>19</v>
      </c>
      <c r="J44" s="29" t="s">
        <v>26</v>
      </c>
      <c r="K44" s="30" t="s">
        <v>19</v>
      </c>
    </row>
    <row r="45" spans="1:11">
      <c r="A45" s="35" t="s">
        <v>10</v>
      </c>
      <c r="B45" s="36">
        <f>Reporting!C29</f>
        <v>0</v>
      </c>
      <c r="D45" s="33" t="s">
        <v>10</v>
      </c>
      <c r="E45" s="34">
        <f>Reporting!C36</f>
        <v>0</v>
      </c>
      <c r="G45" s="35" t="s">
        <v>10</v>
      </c>
      <c r="H45" s="36">
        <f>Reporting!C43</f>
        <v>0</v>
      </c>
      <c r="J45" s="33" t="s">
        <v>10</v>
      </c>
      <c r="K45" s="34">
        <f>Reporting!C50</f>
        <v>0</v>
      </c>
    </row>
    <row r="46" spans="1:11">
      <c r="B46" s="44"/>
      <c r="E46" s="44"/>
      <c r="H46" s="44"/>
      <c r="K46" s="44"/>
    </row>
    <row r="47" spans="1:11" ht="15">
      <c r="A47" s="31" t="s">
        <v>27</v>
      </c>
      <c r="B47" s="32" t="s">
        <v>19</v>
      </c>
      <c r="D47" s="29" t="s">
        <v>27</v>
      </c>
      <c r="E47" s="30" t="s">
        <v>19</v>
      </c>
      <c r="G47" s="31" t="s">
        <v>27</v>
      </c>
      <c r="H47" s="32" t="s">
        <v>19</v>
      </c>
      <c r="J47" s="29" t="s">
        <v>27</v>
      </c>
      <c r="K47" s="30" t="s">
        <v>19</v>
      </c>
    </row>
    <row r="48" spans="1:11">
      <c r="A48" s="35" t="s">
        <v>33</v>
      </c>
      <c r="B48" s="36">
        <f>B37</f>
        <v>0</v>
      </c>
      <c r="D48" s="33" t="s">
        <v>33</v>
      </c>
      <c r="E48" s="45">
        <f>E37</f>
        <v>0</v>
      </c>
      <c r="G48" s="35" t="s">
        <v>33</v>
      </c>
      <c r="H48" s="36">
        <f>H37</f>
        <v>0</v>
      </c>
      <c r="J48" s="33" t="s">
        <v>33</v>
      </c>
      <c r="K48" s="45">
        <f>K37</f>
        <v>0</v>
      </c>
    </row>
    <row r="49" spans="1:11">
      <c r="A49" s="46" t="s">
        <v>28</v>
      </c>
      <c r="B49" s="38">
        <f>B42</f>
        <v>0</v>
      </c>
      <c r="D49" s="37" t="s">
        <v>28</v>
      </c>
      <c r="E49" s="38">
        <f>E42</f>
        <v>0</v>
      </c>
      <c r="G49" s="46" t="s">
        <v>28</v>
      </c>
      <c r="H49" s="47">
        <f>H42</f>
        <v>0</v>
      </c>
      <c r="J49" s="37" t="s">
        <v>28</v>
      </c>
      <c r="K49" s="38">
        <f>K42</f>
        <v>0</v>
      </c>
    </row>
    <row r="50" spans="1:11" ht="15.75" thickBot="1">
      <c r="A50" s="48" t="s">
        <v>34</v>
      </c>
      <c r="B50" s="49">
        <f>MAX(0,(B48-B49))</f>
        <v>0</v>
      </c>
      <c r="D50" s="48" t="s">
        <v>34</v>
      </c>
      <c r="E50" s="49">
        <f>MAX(0,(E48-E49))</f>
        <v>0</v>
      </c>
      <c r="G50" s="48" t="s">
        <v>34</v>
      </c>
      <c r="H50" s="49">
        <f>MAX(0,(H48-H49))</f>
        <v>0</v>
      </c>
      <c r="J50" s="48" t="s">
        <v>34</v>
      </c>
      <c r="K50" s="49">
        <f>MAX(0,(K48-K49))</f>
        <v>0</v>
      </c>
    </row>
    <row r="51" spans="1:11" ht="15" thickTop="1">
      <c r="A51" s="50" t="s">
        <v>29</v>
      </c>
      <c r="B51" s="51">
        <f>B50/20*$B$57</f>
        <v>0</v>
      </c>
      <c r="D51" s="50" t="s">
        <v>29</v>
      </c>
      <c r="E51" s="51">
        <f>E50/6*$B$57</f>
        <v>0</v>
      </c>
      <c r="G51" s="50" t="s">
        <v>29</v>
      </c>
      <c r="H51" s="51">
        <f>H50/25*$B$57</f>
        <v>0</v>
      </c>
      <c r="J51" s="50" t="s">
        <v>29</v>
      </c>
      <c r="K51" s="51">
        <f>K50/5*$B$57</f>
        <v>0</v>
      </c>
    </row>
    <row r="53" spans="1:11" ht="17.25" customHeight="1" thickBot="1"/>
    <row r="54" spans="1:11" ht="15" thickTop="1">
      <c r="D54" s="52" t="s">
        <v>35</v>
      </c>
      <c r="E54" s="53">
        <f>SUM(B27,E27,H27,K27,B51,E51,H51,K51)</f>
        <v>0</v>
      </c>
    </row>
    <row r="56" spans="1:11">
      <c r="D56" s="54" t="s">
        <v>36</v>
      </c>
    </row>
    <row r="57" spans="1:11" ht="28.5">
      <c r="A57" s="55" t="s">
        <v>30</v>
      </c>
      <c r="B57" s="56">
        <v>4.72</v>
      </c>
    </row>
  </sheetData>
  <sheetProtection algorithmName="SHA-512" hashValue="L84gUOdgcr0sdO1wtg6+2/svXXkDODt406BkjapTDYsX092riST3g/PhTnU6QwVRls+MCBNW2GCv1vqeGuvsnw==" saltValue="cBtowZstrFPLNjF2G5Z7vQ==" spinCount="100000"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E262-68D9-4E20-B6E1-4BA1518F6E21}">
  <dimension ref="A1:I58"/>
  <sheetViews>
    <sheetView tabSelected="1" topLeftCell="A15" workbookViewId="0">
      <selection activeCell="C37" sqref="C37"/>
    </sheetView>
  </sheetViews>
  <sheetFormatPr defaultRowHeight="14.25"/>
  <cols>
    <col min="1" max="1" width="11" customWidth="1"/>
    <col min="2" max="2" width="22.875" customWidth="1"/>
    <col min="3" max="3" width="15.125" customWidth="1"/>
    <col min="4" max="4" width="24.5" customWidth="1"/>
    <col min="5" max="5" width="13" customWidth="1"/>
    <col min="7" max="7" width="9.875" bestFit="1" customWidth="1"/>
    <col min="8" max="8" width="12.625" customWidth="1"/>
  </cols>
  <sheetData>
    <row r="1" spans="1:9">
      <c r="A1" s="1" t="s">
        <v>0</v>
      </c>
      <c r="B1" s="1" t="s">
        <v>1</v>
      </c>
      <c r="C1" s="2" t="s">
        <v>2</v>
      </c>
      <c r="D1" s="2" t="s">
        <v>37</v>
      </c>
    </row>
    <row r="2" spans="1:9">
      <c r="A2" s="3" t="s">
        <v>3</v>
      </c>
      <c r="B2" s="3" t="s">
        <v>4</v>
      </c>
      <c r="C2" s="14"/>
      <c r="D2" s="15"/>
      <c r="E2" t="str">
        <f>IF(D2&gt;C2,"ERROR-Check Non-Lookalike tonnage","")</f>
        <v/>
      </c>
    </row>
    <row r="3" spans="1:9">
      <c r="A3" s="4" t="s">
        <v>3</v>
      </c>
      <c r="B3" s="4" t="s">
        <v>5</v>
      </c>
      <c r="C3" s="16"/>
      <c r="D3" s="16"/>
      <c r="E3" t="str">
        <f t="shared" ref="E3:E57" si="0">IF(D3&gt;C3,"ERROR-Check Non-Lookalike tonnage","")</f>
        <v/>
      </c>
    </row>
    <row r="4" spans="1:9">
      <c r="A4" s="3" t="s">
        <v>3</v>
      </c>
      <c r="B4" s="3" t="s">
        <v>6</v>
      </c>
      <c r="C4" s="14"/>
      <c r="D4" s="14"/>
      <c r="E4" t="str">
        <f t="shared" si="0"/>
        <v/>
      </c>
    </row>
    <row r="5" spans="1:9">
      <c r="A5" s="4" t="s">
        <v>3</v>
      </c>
      <c r="B5" s="4" t="s">
        <v>7</v>
      </c>
      <c r="C5" s="16"/>
      <c r="D5" s="15"/>
      <c r="E5" t="str">
        <f t="shared" si="0"/>
        <v/>
      </c>
    </row>
    <row r="6" spans="1:9">
      <c r="A6" s="3" t="s">
        <v>3</v>
      </c>
      <c r="B6" s="3" t="s">
        <v>8</v>
      </c>
      <c r="C6" s="14"/>
      <c r="D6" s="14"/>
      <c r="E6" t="str">
        <f t="shared" si="0"/>
        <v/>
      </c>
    </row>
    <row r="7" spans="1:9">
      <c r="A7" s="4" t="s">
        <v>3</v>
      </c>
      <c r="B7" s="4" t="s">
        <v>9</v>
      </c>
      <c r="C7" s="16"/>
      <c r="D7" s="16"/>
      <c r="E7" t="str">
        <f t="shared" si="0"/>
        <v/>
      </c>
      <c r="G7" s="13"/>
    </row>
    <row r="8" spans="1:9" ht="15" thickBot="1">
      <c r="A8" s="10" t="s">
        <v>3</v>
      </c>
      <c r="B8" s="10" t="s">
        <v>10</v>
      </c>
      <c r="C8" s="17"/>
      <c r="D8" s="18"/>
      <c r="E8" t="str">
        <f t="shared" si="0"/>
        <v/>
      </c>
    </row>
    <row r="9" spans="1:9" ht="15" thickTop="1">
      <c r="A9" s="9" t="s">
        <v>11</v>
      </c>
      <c r="B9" s="8" t="s">
        <v>4</v>
      </c>
      <c r="C9" s="19"/>
      <c r="D9" s="20"/>
      <c r="E9" t="str">
        <f t="shared" si="0"/>
        <v/>
      </c>
    </row>
    <row r="10" spans="1:9">
      <c r="A10" s="5" t="s">
        <v>11</v>
      </c>
      <c r="B10" s="3" t="s">
        <v>5</v>
      </c>
      <c r="C10" s="14"/>
      <c r="D10" s="21"/>
      <c r="E10" t="str">
        <f t="shared" si="0"/>
        <v/>
      </c>
      <c r="G10" s="13"/>
      <c r="H10" s="13"/>
      <c r="I10" s="13"/>
    </row>
    <row r="11" spans="1:9">
      <c r="A11" s="6" t="s">
        <v>11</v>
      </c>
      <c r="B11" s="4" t="s">
        <v>6</v>
      </c>
      <c r="C11" s="16"/>
      <c r="D11" s="22"/>
      <c r="E11" t="str">
        <f t="shared" si="0"/>
        <v/>
      </c>
      <c r="G11" s="13"/>
      <c r="H11" s="13"/>
      <c r="I11" s="13"/>
    </row>
    <row r="12" spans="1:9">
      <c r="A12" s="5" t="s">
        <v>11</v>
      </c>
      <c r="B12" s="3" t="s">
        <v>7</v>
      </c>
      <c r="C12" s="14"/>
      <c r="D12" s="15"/>
      <c r="E12" t="str">
        <f t="shared" si="0"/>
        <v/>
      </c>
      <c r="I12" s="13"/>
    </row>
    <row r="13" spans="1:9">
      <c r="A13" s="6" t="s">
        <v>11</v>
      </c>
      <c r="B13" s="4" t="s">
        <v>8</v>
      </c>
      <c r="C13" s="16"/>
      <c r="D13" s="22"/>
      <c r="E13" t="str">
        <f t="shared" si="0"/>
        <v/>
      </c>
      <c r="G13" s="13"/>
      <c r="H13" s="13"/>
      <c r="I13" s="13"/>
    </row>
    <row r="14" spans="1:9">
      <c r="A14" s="5" t="s">
        <v>11</v>
      </c>
      <c r="B14" s="3" t="s">
        <v>9</v>
      </c>
      <c r="C14" s="14"/>
      <c r="D14" s="21"/>
      <c r="E14" t="str">
        <f t="shared" si="0"/>
        <v/>
      </c>
      <c r="G14" s="13"/>
      <c r="H14" s="13"/>
      <c r="I14" s="13"/>
    </row>
    <row r="15" spans="1:9" ht="15" thickBot="1">
      <c r="A15" s="12" t="s">
        <v>11</v>
      </c>
      <c r="B15" s="11" t="s">
        <v>10</v>
      </c>
      <c r="C15" s="23"/>
      <c r="D15" s="24"/>
      <c r="E15" t="str">
        <f t="shared" si="0"/>
        <v/>
      </c>
    </row>
    <row r="16" spans="1:9" ht="15" thickTop="1">
      <c r="A16" s="7" t="s">
        <v>12</v>
      </c>
      <c r="B16" s="7" t="s">
        <v>4</v>
      </c>
      <c r="C16" s="25"/>
      <c r="D16" s="15"/>
      <c r="E16" t="str">
        <f t="shared" si="0"/>
        <v/>
      </c>
      <c r="I16" s="13"/>
    </row>
    <row r="17" spans="1:5">
      <c r="A17" s="4" t="s">
        <v>12</v>
      </c>
      <c r="B17" s="4" t="s">
        <v>5</v>
      </c>
      <c r="C17" s="16"/>
      <c r="D17" s="16"/>
      <c r="E17" t="str">
        <f t="shared" si="0"/>
        <v/>
      </c>
    </row>
    <row r="18" spans="1:5">
      <c r="A18" s="3" t="s">
        <v>12</v>
      </c>
      <c r="B18" s="3" t="s">
        <v>6</v>
      </c>
      <c r="C18" s="14"/>
      <c r="D18" s="14"/>
      <c r="E18" t="str">
        <f t="shared" si="0"/>
        <v/>
      </c>
    </row>
    <row r="19" spans="1:5">
      <c r="A19" s="4" t="s">
        <v>12</v>
      </c>
      <c r="B19" s="4" t="s">
        <v>7</v>
      </c>
      <c r="C19" s="16"/>
      <c r="D19" s="15"/>
      <c r="E19" t="str">
        <f t="shared" si="0"/>
        <v/>
      </c>
    </row>
    <row r="20" spans="1:5">
      <c r="A20" s="3" t="s">
        <v>12</v>
      </c>
      <c r="B20" s="3" t="s">
        <v>8</v>
      </c>
      <c r="C20" s="14"/>
      <c r="D20" s="14"/>
      <c r="E20" t="str">
        <f t="shared" si="0"/>
        <v/>
      </c>
    </row>
    <row r="21" spans="1:5">
      <c r="A21" s="4" t="s">
        <v>12</v>
      </c>
      <c r="B21" s="4" t="s">
        <v>9</v>
      </c>
      <c r="C21" s="16"/>
      <c r="D21" s="16"/>
      <c r="E21" t="str">
        <f t="shared" si="0"/>
        <v/>
      </c>
    </row>
    <row r="22" spans="1:5" ht="15" thickBot="1">
      <c r="A22" s="10" t="s">
        <v>12</v>
      </c>
      <c r="B22" s="10" t="s">
        <v>10</v>
      </c>
      <c r="C22" s="17"/>
      <c r="D22" s="18"/>
      <c r="E22" t="str">
        <f t="shared" si="0"/>
        <v/>
      </c>
    </row>
    <row r="23" spans="1:5" ht="15" thickTop="1">
      <c r="A23" s="8" t="s">
        <v>13</v>
      </c>
      <c r="B23" s="8" t="s">
        <v>4</v>
      </c>
      <c r="C23" s="19"/>
      <c r="D23" s="20"/>
      <c r="E23" t="str">
        <f t="shared" si="0"/>
        <v/>
      </c>
    </row>
    <row r="24" spans="1:5">
      <c r="A24" s="3" t="s">
        <v>13</v>
      </c>
      <c r="B24" s="3" t="s">
        <v>5</v>
      </c>
      <c r="C24" s="14"/>
      <c r="D24" s="21"/>
      <c r="E24" t="str">
        <f t="shared" si="0"/>
        <v/>
      </c>
    </row>
    <row r="25" spans="1:5">
      <c r="A25" s="4" t="s">
        <v>13</v>
      </c>
      <c r="B25" s="4" t="s">
        <v>6</v>
      </c>
      <c r="C25" s="16"/>
      <c r="D25" s="22"/>
      <c r="E25" t="str">
        <f t="shared" si="0"/>
        <v/>
      </c>
    </row>
    <row r="26" spans="1:5">
      <c r="A26" s="3" t="s">
        <v>13</v>
      </c>
      <c r="B26" s="3" t="s">
        <v>7</v>
      </c>
      <c r="C26" s="14"/>
      <c r="D26" s="15"/>
      <c r="E26" t="str">
        <f t="shared" si="0"/>
        <v/>
      </c>
    </row>
    <row r="27" spans="1:5">
      <c r="A27" s="4" t="s">
        <v>13</v>
      </c>
      <c r="B27" s="4" t="s">
        <v>8</v>
      </c>
      <c r="C27" s="16"/>
      <c r="D27" s="22"/>
      <c r="E27" t="str">
        <f t="shared" si="0"/>
        <v/>
      </c>
    </row>
    <row r="28" spans="1:5">
      <c r="A28" s="3" t="s">
        <v>13</v>
      </c>
      <c r="B28" s="3" t="s">
        <v>9</v>
      </c>
      <c r="C28" s="14"/>
      <c r="D28" s="21"/>
      <c r="E28" t="str">
        <f t="shared" si="0"/>
        <v/>
      </c>
    </row>
    <row r="29" spans="1:5" ht="15" thickBot="1">
      <c r="A29" s="11" t="s">
        <v>13</v>
      </c>
      <c r="B29" s="11" t="s">
        <v>10</v>
      </c>
      <c r="C29" s="23"/>
      <c r="D29" s="24"/>
      <c r="E29" t="str">
        <f t="shared" si="0"/>
        <v/>
      </c>
    </row>
    <row r="30" spans="1:5" ht="15" thickTop="1">
      <c r="A30" s="7" t="s">
        <v>14</v>
      </c>
      <c r="B30" s="7" t="s">
        <v>4</v>
      </c>
      <c r="C30" s="25"/>
      <c r="D30" s="15"/>
      <c r="E30" t="str">
        <f t="shared" si="0"/>
        <v/>
      </c>
    </row>
    <row r="31" spans="1:5">
      <c r="A31" s="4" t="s">
        <v>14</v>
      </c>
      <c r="B31" s="4" t="s">
        <v>5</v>
      </c>
      <c r="C31" s="16"/>
      <c r="D31" s="16"/>
      <c r="E31" t="str">
        <f t="shared" si="0"/>
        <v/>
      </c>
    </row>
    <row r="32" spans="1:5">
      <c r="A32" s="3" t="s">
        <v>14</v>
      </c>
      <c r="B32" s="3" t="s">
        <v>6</v>
      </c>
      <c r="C32" s="14"/>
      <c r="D32" s="14"/>
      <c r="E32" t="str">
        <f t="shared" si="0"/>
        <v/>
      </c>
    </row>
    <row r="33" spans="1:5">
      <c r="A33" s="4" t="s">
        <v>14</v>
      </c>
      <c r="B33" s="4" t="s">
        <v>7</v>
      </c>
      <c r="C33" s="16"/>
      <c r="D33" s="15"/>
      <c r="E33" t="str">
        <f t="shared" si="0"/>
        <v/>
      </c>
    </row>
    <row r="34" spans="1:5">
      <c r="A34" s="3" t="s">
        <v>14</v>
      </c>
      <c r="B34" s="3" t="s">
        <v>8</v>
      </c>
      <c r="C34" s="14"/>
      <c r="D34" s="14"/>
      <c r="E34" t="str">
        <f t="shared" si="0"/>
        <v/>
      </c>
    </row>
    <row r="35" spans="1:5">
      <c r="A35" s="4" t="s">
        <v>14</v>
      </c>
      <c r="B35" s="4" t="s">
        <v>9</v>
      </c>
      <c r="C35" s="16"/>
      <c r="D35" s="16"/>
      <c r="E35" t="str">
        <f t="shared" si="0"/>
        <v/>
      </c>
    </row>
    <row r="36" spans="1:5" ht="15" thickBot="1">
      <c r="A36" s="10" t="s">
        <v>14</v>
      </c>
      <c r="B36" s="10" t="s">
        <v>10</v>
      </c>
      <c r="C36" s="17"/>
      <c r="D36" s="18"/>
      <c r="E36" t="str">
        <f t="shared" si="0"/>
        <v/>
      </c>
    </row>
    <row r="37" spans="1:5" ht="15" thickTop="1">
      <c r="A37" s="8" t="s">
        <v>15</v>
      </c>
      <c r="B37" s="8" t="s">
        <v>4</v>
      </c>
      <c r="C37" s="19"/>
      <c r="D37" s="20"/>
      <c r="E37" t="str">
        <f t="shared" si="0"/>
        <v/>
      </c>
    </row>
    <row r="38" spans="1:5">
      <c r="A38" s="3" t="s">
        <v>15</v>
      </c>
      <c r="B38" s="3" t="s">
        <v>5</v>
      </c>
      <c r="C38" s="14"/>
      <c r="D38" s="21"/>
      <c r="E38" t="str">
        <f t="shared" si="0"/>
        <v/>
      </c>
    </row>
    <row r="39" spans="1:5">
      <c r="A39" s="4" t="s">
        <v>15</v>
      </c>
      <c r="B39" s="4" t="s">
        <v>6</v>
      </c>
      <c r="C39" s="16"/>
      <c r="D39" s="22"/>
      <c r="E39" t="str">
        <f t="shared" si="0"/>
        <v/>
      </c>
    </row>
    <row r="40" spans="1:5">
      <c r="A40" s="3" t="s">
        <v>15</v>
      </c>
      <c r="B40" s="3" t="s">
        <v>7</v>
      </c>
      <c r="C40" s="14"/>
      <c r="D40" s="15"/>
      <c r="E40" t="str">
        <f t="shared" si="0"/>
        <v/>
      </c>
    </row>
    <row r="41" spans="1:5">
      <c r="A41" s="4" t="s">
        <v>15</v>
      </c>
      <c r="B41" s="4" t="s">
        <v>8</v>
      </c>
      <c r="C41" s="16"/>
      <c r="D41" s="22"/>
      <c r="E41" t="str">
        <f t="shared" si="0"/>
        <v/>
      </c>
    </row>
    <row r="42" spans="1:5">
      <c r="A42" s="3" t="s">
        <v>15</v>
      </c>
      <c r="B42" s="3" t="s">
        <v>9</v>
      </c>
      <c r="C42" s="14"/>
      <c r="D42" s="21"/>
      <c r="E42" t="str">
        <f t="shared" si="0"/>
        <v/>
      </c>
    </row>
    <row r="43" spans="1:5" ht="15" thickBot="1">
      <c r="A43" s="11" t="s">
        <v>15</v>
      </c>
      <c r="B43" s="11" t="s">
        <v>10</v>
      </c>
      <c r="C43" s="23"/>
      <c r="D43" s="24"/>
      <c r="E43" t="str">
        <f t="shared" si="0"/>
        <v/>
      </c>
    </row>
    <row r="44" spans="1:5" ht="15" thickTop="1">
      <c r="A44" s="7" t="s">
        <v>16</v>
      </c>
      <c r="B44" s="7" t="s">
        <v>4</v>
      </c>
      <c r="C44" s="25"/>
      <c r="D44" s="15"/>
      <c r="E44" t="str">
        <f t="shared" si="0"/>
        <v/>
      </c>
    </row>
    <row r="45" spans="1:5">
      <c r="A45" s="4" t="s">
        <v>16</v>
      </c>
      <c r="B45" s="4" t="s">
        <v>5</v>
      </c>
      <c r="C45" s="16"/>
      <c r="D45" s="16"/>
      <c r="E45" t="str">
        <f t="shared" si="0"/>
        <v/>
      </c>
    </row>
    <row r="46" spans="1:5">
      <c r="A46" s="3" t="s">
        <v>16</v>
      </c>
      <c r="B46" s="3" t="s">
        <v>6</v>
      </c>
      <c r="C46" s="14"/>
      <c r="D46" s="14"/>
      <c r="E46" t="str">
        <f t="shared" si="0"/>
        <v/>
      </c>
    </row>
    <row r="47" spans="1:5">
      <c r="A47" s="4" t="s">
        <v>16</v>
      </c>
      <c r="B47" s="4" t="s">
        <v>7</v>
      </c>
      <c r="C47" s="16"/>
      <c r="D47" s="15"/>
      <c r="E47" t="str">
        <f t="shared" si="0"/>
        <v/>
      </c>
    </row>
    <row r="48" spans="1:5">
      <c r="A48" s="3" t="s">
        <v>16</v>
      </c>
      <c r="B48" s="3" t="s">
        <v>8</v>
      </c>
      <c r="C48" s="14"/>
      <c r="D48" s="14"/>
      <c r="E48" t="str">
        <f t="shared" si="0"/>
        <v/>
      </c>
    </row>
    <row r="49" spans="1:5">
      <c r="A49" s="4" t="s">
        <v>16</v>
      </c>
      <c r="B49" s="4" t="s">
        <v>9</v>
      </c>
      <c r="C49" s="16"/>
      <c r="D49" s="16"/>
      <c r="E49" t="str">
        <f t="shared" si="0"/>
        <v/>
      </c>
    </row>
    <row r="50" spans="1:5" ht="15" thickBot="1">
      <c r="A50" s="10" t="s">
        <v>16</v>
      </c>
      <c r="B50" s="10" t="s">
        <v>10</v>
      </c>
      <c r="C50" s="17"/>
      <c r="D50" s="18"/>
      <c r="E50" t="str">
        <f t="shared" si="0"/>
        <v/>
      </c>
    </row>
    <row r="51" spans="1:5" ht="15" thickTop="1">
      <c r="A51" s="8" t="s">
        <v>17</v>
      </c>
      <c r="B51" s="8" t="s">
        <v>4</v>
      </c>
      <c r="C51" s="19"/>
      <c r="D51" s="20"/>
      <c r="E51" t="str">
        <f t="shared" si="0"/>
        <v/>
      </c>
    </row>
    <row r="52" spans="1:5">
      <c r="A52" s="3" t="s">
        <v>17</v>
      </c>
      <c r="B52" s="3" t="s">
        <v>5</v>
      </c>
      <c r="C52" s="14"/>
      <c r="D52" s="21"/>
      <c r="E52" t="str">
        <f t="shared" si="0"/>
        <v/>
      </c>
    </row>
    <row r="53" spans="1:5">
      <c r="A53" s="4" t="s">
        <v>17</v>
      </c>
      <c r="B53" s="4" t="s">
        <v>6</v>
      </c>
      <c r="C53" s="16"/>
      <c r="D53" s="22"/>
      <c r="E53" t="str">
        <f t="shared" si="0"/>
        <v/>
      </c>
    </row>
    <row r="54" spans="1:5">
      <c r="A54" s="3" t="s">
        <v>17</v>
      </c>
      <c r="B54" s="3" t="s">
        <v>7</v>
      </c>
      <c r="C54" s="14"/>
      <c r="D54" s="15"/>
      <c r="E54" t="str">
        <f t="shared" si="0"/>
        <v/>
      </c>
    </row>
    <row r="55" spans="1:5">
      <c r="A55" s="4" t="s">
        <v>17</v>
      </c>
      <c r="B55" s="4" t="s">
        <v>8</v>
      </c>
      <c r="C55" s="16"/>
      <c r="D55" s="22"/>
      <c r="E55" t="str">
        <f t="shared" si="0"/>
        <v/>
      </c>
    </row>
    <row r="56" spans="1:5">
      <c r="A56" s="3" t="s">
        <v>17</v>
      </c>
      <c r="B56" s="3" t="s">
        <v>9</v>
      </c>
      <c r="C56" s="14"/>
      <c r="D56" s="21"/>
      <c r="E56" t="str">
        <f t="shared" si="0"/>
        <v/>
      </c>
    </row>
    <row r="57" spans="1:5" ht="15" thickBot="1">
      <c r="A57" s="4" t="s">
        <v>17</v>
      </c>
      <c r="B57" s="4" t="s">
        <v>10</v>
      </c>
      <c r="C57" s="16"/>
      <c r="D57" s="24"/>
      <c r="E57" t="str">
        <f t="shared" si="0"/>
        <v/>
      </c>
    </row>
    <row r="58" spans="1:5" ht="15" thickTop="1"/>
  </sheetData>
  <conditionalFormatting sqref="E2:E57">
    <cfRule type="containsText" dxfId="0" priority="1" operator="containsText" text="ERROR">
      <formula>NOT(ISERROR(SEARCH("ERROR",E2)))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Parkin</dc:creator>
  <cp:keywords>DocumentClassification=LME_Public</cp:keywords>
  <cp:lastModifiedBy>Tom Parkin</cp:lastModifiedBy>
  <dcterms:created xsi:type="dcterms:W3CDTF">2025-03-11T09:18:01Z</dcterms:created>
  <dcterms:modified xsi:type="dcterms:W3CDTF">2025-11-06T13:16:08Z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1e917821-2420-42d6-9e1d-553e0381b6f6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